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265" yWindow="765" windowWidth="21840" windowHeight="13620" tabRatio="500"/>
  </bookViews>
  <sheets>
    <sheet name="VRP-TW_SEM_TW" sheetId="14" r:id="rId1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solver_adj" localSheetId="0" hidden="1">'VRP-TW_SEM_TW'!$C$17:$J$24,'VRP-TW_SEM_TW'!$C$30:$J$37,'VRP-TW_SEM_TW'!$B$54:$B$60,'VRP-TW_SEM_TW'!$B$63:$B$69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0" localSheetId="0" hidden="1">'VRP-TW_SEM_TW'!$D$25:$J$25</definedName>
    <definedName name="solver_lhs1" localSheetId="0" hidden="1">'VRP-TW_SEM_TW'!$C$17:$J$24</definedName>
    <definedName name="solver_lhs10" localSheetId="0" hidden="1">'VRP-TW_SEM_TW'!$M$48</definedName>
    <definedName name="solver_lhs11" localSheetId="0" hidden="1">'VRP-TW_SEM_TW'!$M$48</definedName>
    <definedName name="solver_lhs12" localSheetId="0" hidden="1">'VRP-TW_SEM_TW'!$M$48</definedName>
    <definedName name="solver_lhs13" localSheetId="0" hidden="1">'VRP-TW_SEM_TW'!$M$48</definedName>
    <definedName name="solver_lhs14" localSheetId="0" hidden="1">'VRP-TW_SEM_TW'!#REF!</definedName>
    <definedName name="solver_lhs2" localSheetId="0" hidden="1">'VRP-TW_SEM_TW'!$C$30:$J$37</definedName>
    <definedName name="solver_lhs3" localSheetId="0" hidden="1">'VRP-TW_SEM_TW'!$D$54:$J$60</definedName>
    <definedName name="solver_lhs4" localSheetId="0" hidden="1">'VRP-TW_SEM_TW'!$D$63:$J$69</definedName>
    <definedName name="solver_lhs5" localSheetId="0" hidden="1">'VRP-TW_SEM_TW'!$F$41:$F$47</definedName>
    <definedName name="solver_lhs6" localSheetId="0" hidden="1">'VRP-TW_SEM_TW'!$L$17:$L$24</definedName>
    <definedName name="solver_lhs7" localSheetId="0" hidden="1">'VRP-TW_SEM_TW'!$L$30:$L$37</definedName>
    <definedName name="solver_lhs8" localSheetId="0" hidden="1">'VRP-TW_SEM_TW'!$L$48</definedName>
    <definedName name="solver_lhs9" localSheetId="0" hidden="1">'VRP-TW_SEM_TW'!$M$48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9</definedName>
    <definedName name="solver_nwt" localSheetId="0" hidden="1">1</definedName>
    <definedName name="solver_opt" localSheetId="0" hidden="1">'VRP-TW_SEM_TW'!$L$13</definedName>
    <definedName name="solver_pre" localSheetId="0" hidden="1">0.000001</definedName>
    <definedName name="solver_rbv" localSheetId="0" hidden="1">1</definedName>
    <definedName name="solver_rel0" localSheetId="0" hidden="1">2</definedName>
    <definedName name="solver_rel1" localSheetId="0" hidden="1">5</definedName>
    <definedName name="solver_rel10" localSheetId="0" hidden="1">1</definedName>
    <definedName name="solver_rel11" localSheetId="0" hidden="1">1</definedName>
    <definedName name="solver_rel12" localSheetId="0" hidden="1">1</definedName>
    <definedName name="solver_rel13" localSheetId="0" hidden="1">1</definedName>
    <definedName name="solver_rel14" localSheetId="0" hidden="1">3</definedName>
    <definedName name="solver_rel2" localSheetId="0" hidden="1">5</definedName>
    <definedName name="solver_rel3" localSheetId="0" hidden="1">1</definedName>
    <definedName name="solver_rel4" localSheetId="0" hidden="1">1</definedName>
    <definedName name="solver_rel5" localSheetId="0" hidden="1">2</definedName>
    <definedName name="solver_rel6" localSheetId="0" hidden="1">2</definedName>
    <definedName name="solver_rel7" localSheetId="0" hidden="1">2</definedName>
    <definedName name="solver_rel8" localSheetId="0" hidden="1">1</definedName>
    <definedName name="solver_rel9" localSheetId="0" hidden="1">1</definedName>
    <definedName name="solver_rhs0" localSheetId="0" hidden="1">'VRP-TW_SEM_TW'!$D$27:$J$27</definedName>
    <definedName name="solver_rhs1" localSheetId="0" hidden="1">binary</definedName>
    <definedName name="solver_rhs10" localSheetId="0" hidden="1">'VRP-TW_SEM_TW'!$M$50</definedName>
    <definedName name="solver_rhs11" localSheetId="0" hidden="1">'VRP-TW_SEM_TW'!$M$50</definedName>
    <definedName name="solver_rhs12" localSheetId="0" hidden="1">'VRP-TW_SEM_TW'!$M$50</definedName>
    <definedName name="solver_rhs13" localSheetId="0" hidden="1">'VRP-TW_SEM_TW'!$M$50</definedName>
    <definedName name="solver_rhs14" localSheetId="0" hidden="1">2</definedName>
    <definedName name="solver_rhs2" localSheetId="0" hidden="1">binary</definedName>
    <definedName name="solver_rhs3" localSheetId="0" hidden="1">0</definedName>
    <definedName name="solver_rhs4" localSheetId="0" hidden="1">0</definedName>
    <definedName name="solver_rhs5" localSheetId="0" hidden="1">'VRP-TW_SEM_TW'!$H$41:$H$47</definedName>
    <definedName name="solver_rhs6" localSheetId="0" hidden="1">'VRP-TW_SEM_TW'!$N$17:$N$24</definedName>
    <definedName name="solver_rhs7" localSheetId="0" hidden="1">'VRP-TW_SEM_TW'!$N$30:$N$37</definedName>
    <definedName name="solver_rhs8" localSheetId="0" hidden="1">'VRP-TW_SEM_TW'!$L$50</definedName>
    <definedName name="solver_rhs9" localSheetId="0" hidden="1">'VRP-TW_SEM_TW'!$M$50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14" l="1"/>
  <c r="E54" i="14"/>
  <c r="J60" i="14"/>
  <c r="J69" i="14"/>
  <c r="A69" i="14"/>
  <c r="I69" i="14"/>
  <c r="H69" i="14"/>
  <c r="G69" i="14"/>
  <c r="F69" i="14"/>
  <c r="E69" i="14"/>
  <c r="D69" i="14"/>
  <c r="A68" i="14"/>
  <c r="J68" i="14"/>
  <c r="I59" i="14"/>
  <c r="I68" i="14"/>
  <c r="H68" i="14"/>
  <c r="G68" i="14"/>
  <c r="F68" i="14"/>
  <c r="E68" i="14"/>
  <c r="D68" i="14"/>
  <c r="A67" i="14"/>
  <c r="J67" i="14"/>
  <c r="I67" i="14"/>
  <c r="H58" i="14"/>
  <c r="H67" i="14"/>
  <c r="G67" i="14"/>
  <c r="F67" i="14"/>
  <c r="E67" i="14"/>
  <c r="D67" i="14"/>
  <c r="A66" i="14"/>
  <c r="J66" i="14"/>
  <c r="I66" i="14"/>
  <c r="H66" i="14"/>
  <c r="G57" i="14"/>
  <c r="G66" i="14"/>
  <c r="F66" i="14"/>
  <c r="E66" i="14"/>
  <c r="D66" i="14"/>
  <c r="A65" i="14"/>
  <c r="J65" i="14"/>
  <c r="I65" i="14"/>
  <c r="H65" i="14"/>
  <c r="G65" i="14"/>
  <c r="F56" i="14"/>
  <c r="F65" i="14"/>
  <c r="E65" i="14"/>
  <c r="D65" i="14"/>
  <c r="A64" i="14"/>
  <c r="J64" i="14"/>
  <c r="I64" i="14"/>
  <c r="H64" i="14"/>
  <c r="G64" i="14"/>
  <c r="F64" i="14"/>
  <c r="E55" i="14"/>
  <c r="E64" i="14"/>
  <c r="D64" i="14"/>
  <c r="A63" i="14"/>
  <c r="J63" i="14"/>
  <c r="I63" i="14"/>
  <c r="H63" i="14"/>
  <c r="G63" i="14"/>
  <c r="F63" i="14"/>
  <c r="E63" i="14"/>
  <c r="D54" i="14"/>
  <c r="D63" i="14"/>
  <c r="A60" i="14"/>
  <c r="I60" i="14"/>
  <c r="H60" i="14"/>
  <c r="G60" i="14"/>
  <c r="F60" i="14"/>
  <c r="E60" i="14"/>
  <c r="D60" i="14"/>
  <c r="A59" i="14"/>
  <c r="J59" i="14"/>
  <c r="H59" i="14"/>
  <c r="G59" i="14"/>
  <c r="F59" i="14"/>
  <c r="E59" i="14"/>
  <c r="D59" i="14"/>
  <c r="A58" i="14"/>
  <c r="J58" i="14"/>
  <c r="I58" i="14"/>
  <c r="G58" i="14"/>
  <c r="F58" i="14"/>
  <c r="E58" i="14"/>
  <c r="D58" i="14"/>
  <c r="A57" i="14"/>
  <c r="J57" i="14"/>
  <c r="I57" i="14"/>
  <c r="H57" i="14"/>
  <c r="F57" i="14"/>
  <c r="E57" i="14"/>
  <c r="D57" i="14"/>
  <c r="A56" i="14"/>
  <c r="J56" i="14"/>
  <c r="I56" i="14"/>
  <c r="H56" i="14"/>
  <c r="G56" i="14"/>
  <c r="E56" i="14"/>
  <c r="D56" i="14"/>
  <c r="A55" i="14"/>
  <c r="J55" i="14"/>
  <c r="I55" i="14"/>
  <c r="H55" i="14"/>
  <c r="G55" i="14"/>
  <c r="F55" i="14"/>
  <c r="A54" i="14"/>
  <c r="J54" i="14"/>
  <c r="I54" i="14"/>
  <c r="H54" i="14"/>
  <c r="G54" i="14"/>
  <c r="F54" i="14"/>
  <c r="M50" i="14"/>
  <c r="L50" i="14"/>
  <c r="J41" i="14"/>
  <c r="K31" i="14"/>
  <c r="M41" i="14"/>
  <c r="J42" i="14"/>
  <c r="K32" i="14"/>
  <c r="M42" i="14"/>
  <c r="J43" i="14"/>
  <c r="K33" i="14"/>
  <c r="M43" i="14"/>
  <c r="J44" i="14"/>
  <c r="K34" i="14"/>
  <c r="M44" i="14"/>
  <c r="J45" i="14"/>
  <c r="K35" i="14"/>
  <c r="M45" i="14"/>
  <c r="J46" i="14"/>
  <c r="K36" i="14"/>
  <c r="M46" i="14"/>
  <c r="J47" i="14"/>
  <c r="K37" i="14"/>
  <c r="M47" i="14"/>
  <c r="M48" i="14"/>
  <c r="K18" i="14"/>
  <c r="L41" i="14"/>
  <c r="K19" i="14"/>
  <c r="L42" i="14"/>
  <c r="K20" i="14"/>
  <c r="L43" i="14"/>
  <c r="K21" i="14"/>
  <c r="L44" i="14"/>
  <c r="K22" i="14"/>
  <c r="L45" i="14"/>
  <c r="K23" i="14"/>
  <c r="L46" i="14"/>
  <c r="K24" i="14"/>
  <c r="L47" i="14"/>
  <c r="L48" i="14"/>
  <c r="F47" i="14"/>
  <c r="F46" i="14"/>
  <c r="F45" i="14"/>
  <c r="F44" i="14"/>
  <c r="F43" i="14"/>
  <c r="F42" i="14"/>
  <c r="F41" i="14"/>
  <c r="J38" i="14"/>
  <c r="I38" i="14"/>
  <c r="H38" i="14"/>
  <c r="G38" i="14"/>
  <c r="F38" i="14"/>
  <c r="E38" i="14"/>
  <c r="D38" i="14"/>
  <c r="L37" i="14"/>
  <c r="L36" i="14"/>
  <c r="L35" i="14"/>
  <c r="L34" i="14"/>
  <c r="L33" i="14"/>
  <c r="L32" i="14"/>
  <c r="L31" i="14"/>
  <c r="K30" i="14"/>
  <c r="L30" i="14"/>
  <c r="J25" i="14"/>
  <c r="I25" i="14"/>
  <c r="H25" i="14"/>
  <c r="G25" i="14"/>
  <c r="F25" i="14"/>
  <c r="E25" i="14"/>
  <c r="D25" i="14"/>
  <c r="L24" i="14"/>
  <c r="L23" i="14"/>
  <c r="L22" i="14"/>
  <c r="L21" i="14"/>
  <c r="L20" i="14"/>
  <c r="L19" i="14"/>
  <c r="L18" i="14"/>
  <c r="K17" i="14"/>
  <c r="L17" i="14"/>
  <c r="C6" i="14"/>
  <c r="D7" i="14"/>
  <c r="E8" i="14"/>
  <c r="F9" i="14"/>
  <c r="G10" i="14"/>
  <c r="H11" i="14"/>
  <c r="I12" i="14"/>
  <c r="J13" i="14"/>
  <c r="L13" i="14"/>
  <c r="K4" i="14"/>
  <c r="O4" i="14"/>
</calcChain>
</file>

<file path=xl/sharedStrings.xml><?xml version="1.0" encoding="utf-8"?>
<sst xmlns="http://schemas.openxmlformats.org/spreadsheetml/2006/main" count="165" uniqueCount="38">
  <si>
    <t>C1</t>
  </si>
  <si>
    <t>C2</t>
  </si>
  <si>
    <t>C3</t>
  </si>
  <si>
    <t>C4</t>
  </si>
  <si>
    <t>Solução</t>
  </si>
  <si>
    <t>M=</t>
  </si>
  <si>
    <t>=</t>
  </si>
  <si>
    <t>C5</t>
  </si>
  <si>
    <t>C6</t>
  </si>
  <si>
    <t>C7</t>
  </si>
  <si>
    <t>Dep</t>
  </si>
  <si>
    <t>Procuras</t>
  </si>
  <si>
    <t>QT</t>
  </si>
  <si>
    <t>Q</t>
  </si>
  <si>
    <t>|K|</t>
  </si>
  <si>
    <t>xij</t>
  </si>
  <si>
    <t>TW</t>
  </si>
  <si>
    <t>ai</t>
  </si>
  <si>
    <t>bi</t>
  </si>
  <si>
    <t>k=1</t>
  </si>
  <si>
    <t>k=2</t>
  </si>
  <si>
    <t>FO=</t>
  </si>
  <si>
    <t>Sai-entra(i)</t>
  </si>
  <si>
    <t>Cliente</t>
  </si>
  <si>
    <t>sai</t>
  </si>
  <si>
    <t>entra</t>
  </si>
  <si>
    <t>Soma_k(Sai)</t>
  </si>
  <si>
    <t>Procura</t>
  </si>
  <si>
    <t>K=1</t>
  </si>
  <si>
    <t>K=2</t>
  </si>
  <si>
    <t>Procura Rota</t>
  </si>
  <si>
    <t>Capacidade</t>
  </si>
  <si>
    <t>Tik</t>
  </si>
  <si>
    <t>Tempos serviço</t>
  </si>
  <si>
    <t>si</t>
  </si>
  <si>
    <t>&lt;=</t>
  </si>
  <si>
    <t>Q Satisfeita</t>
  </si>
  <si>
    <t>Restrições TW - 1º grupo - conexidade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</si>
</sst>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quotePrefix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/>
    <xf numFmtId="0" fontId="0" fillId="0" borderId="28" xfId="0" applyBorder="1"/>
    <xf numFmtId="0" fontId="0" fillId="0" borderId="31" xfId="0" applyBorder="1"/>
    <xf numFmtId="2" fontId="0" fillId="3" borderId="1" xfId="0" applyNumberForma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0" fillId="3" borderId="25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2" fontId="0" fillId="0" borderId="0" xfId="0" applyNumberFormat="1"/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7" xfId="0" applyBorder="1"/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4" borderId="0" xfId="0" applyNumberFormat="1" applyFill="1" applyBorder="1" applyAlignment="1">
      <alignment horizontal="center" vertical="center"/>
    </xf>
    <xf numFmtId="0" fontId="0" fillId="4" borderId="0" xfId="0" quotePrefix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2" fontId="0" fillId="4" borderId="30" xfId="0" applyNumberFormat="1" applyFill="1" applyBorder="1" applyAlignment="1">
      <alignment horizontal="center" vertical="center"/>
    </xf>
    <xf numFmtId="0" fontId="0" fillId="4" borderId="30" xfId="0" quotePrefix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/>
    </xf>
    <xf numFmtId="0" fontId="0" fillId="4" borderId="32" xfId="0" quotePrefix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quotePrefix="1" applyFill="1" applyAlignment="1">
      <alignment horizontal="center"/>
    </xf>
    <xf numFmtId="0" fontId="0" fillId="4" borderId="0" xfId="0" applyFill="1" applyAlignment="1">
      <alignment horizontal="center"/>
    </xf>
    <xf numFmtId="0" fontId="4" fillId="5" borderId="36" xfId="0" applyFont="1" applyFill="1" applyBorder="1" applyAlignment="1">
      <alignment horizontal="center" vertical="center" wrapText="1" readingOrder="1"/>
    </xf>
    <xf numFmtId="0" fontId="0" fillId="0" borderId="26" xfId="0" applyBorder="1"/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7" xfId="0" applyBorder="1"/>
    <xf numFmtId="0" fontId="0" fillId="0" borderId="29" xfId="0" applyBorder="1" applyAlignment="1">
      <alignment horizontal="center"/>
    </xf>
    <xf numFmtId="0" fontId="0" fillId="6" borderId="3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41" xfId="0" applyBorder="1" applyAlignment="1">
      <alignment horizontal="right"/>
    </xf>
    <xf numFmtId="0" fontId="0" fillId="0" borderId="38" xfId="0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30" xfId="0" applyFont="1" applyBorder="1" applyAlignment="1">
      <alignment horizontal="right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topLeftCell="A49" workbookViewId="0">
      <selection activeCell="C53" sqref="C53"/>
    </sheetView>
  </sheetViews>
  <sheetFormatPr defaultColWidth="11" defaultRowHeight="15.75" x14ac:dyDescent="0.25"/>
  <cols>
    <col min="1" max="1" width="6.125" customWidth="1"/>
    <col min="2" max="2" width="5.875" style="2" customWidth="1"/>
    <col min="3" max="3" width="8.375" style="2" bestFit="1" customWidth="1"/>
    <col min="4" max="9" width="11" style="2"/>
    <col min="10" max="10" width="11" style="1"/>
    <col min="11" max="11" width="10.375" bestFit="1" customWidth="1"/>
    <col min="12" max="12" width="7.875" bestFit="1" customWidth="1"/>
    <col min="14" max="14" width="4" bestFit="1" customWidth="1"/>
    <col min="15" max="15" width="4" style="1" bestFit="1" customWidth="1"/>
    <col min="16" max="16" width="2.875" bestFit="1" customWidth="1"/>
    <col min="17" max="17" width="4.625" bestFit="1" customWidth="1"/>
    <col min="18" max="18" width="3.125" bestFit="1" customWidth="1"/>
  </cols>
  <sheetData>
    <row r="1" spans="1:15" ht="16.5" customHeight="1" thickBot="1" x14ac:dyDescent="0.3">
      <c r="A1" s="94" t="s">
        <v>33</v>
      </c>
      <c r="B1" s="94"/>
      <c r="C1" s="95"/>
      <c r="D1" s="70">
        <v>2</v>
      </c>
      <c r="E1" s="70">
        <v>4</v>
      </c>
      <c r="F1" s="70">
        <v>2</v>
      </c>
      <c r="G1" s="70">
        <v>3</v>
      </c>
      <c r="H1" s="70">
        <v>4</v>
      </c>
      <c r="I1" s="70">
        <v>2</v>
      </c>
      <c r="J1" s="70">
        <v>3</v>
      </c>
      <c r="L1" s="27" t="s">
        <v>5</v>
      </c>
      <c r="M1" s="6">
        <v>1000000</v>
      </c>
    </row>
    <row r="2" spans="1:15" ht="16.5" thickBot="1" x14ac:dyDescent="0.3">
      <c r="B2" s="96" t="s">
        <v>16</v>
      </c>
      <c r="C2" s="42" t="s">
        <v>17</v>
      </c>
      <c r="D2" s="42">
        <v>2</v>
      </c>
      <c r="E2" s="42">
        <v>8</v>
      </c>
      <c r="F2" s="42">
        <v>10</v>
      </c>
      <c r="G2" s="42">
        <v>2</v>
      </c>
      <c r="H2" s="42">
        <v>10</v>
      </c>
      <c r="I2" s="42">
        <v>10</v>
      </c>
      <c r="J2" s="43">
        <v>15</v>
      </c>
    </row>
    <row r="3" spans="1:15" ht="16.5" thickBot="1" x14ac:dyDescent="0.3">
      <c r="B3" s="97"/>
      <c r="C3" s="15" t="s">
        <v>18</v>
      </c>
      <c r="D3" s="15">
        <v>15</v>
      </c>
      <c r="E3" s="15">
        <v>20</v>
      </c>
      <c r="F3" s="15">
        <v>30</v>
      </c>
      <c r="G3" s="15">
        <v>15</v>
      </c>
      <c r="H3" s="15">
        <v>30</v>
      </c>
      <c r="I3" s="15">
        <v>30</v>
      </c>
      <c r="J3" s="44">
        <v>40</v>
      </c>
      <c r="K3" s="37" t="s">
        <v>12</v>
      </c>
      <c r="M3" s="24" t="s">
        <v>13</v>
      </c>
      <c r="O3" s="24" t="s">
        <v>14</v>
      </c>
    </row>
    <row r="4" spans="1:15" ht="16.5" thickBot="1" x14ac:dyDescent="0.3">
      <c r="C4" s="38" t="s">
        <v>11</v>
      </c>
      <c r="D4" s="39">
        <v>45</v>
      </c>
      <c r="E4" s="39">
        <v>50</v>
      </c>
      <c r="F4" s="39">
        <v>30</v>
      </c>
      <c r="G4" s="39">
        <v>20</v>
      </c>
      <c r="H4" s="39">
        <v>25</v>
      </c>
      <c r="I4" s="39">
        <v>35</v>
      </c>
      <c r="J4" s="40">
        <v>30</v>
      </c>
      <c r="K4" s="34">
        <f>SUM(D4:J4)</f>
        <v>235</v>
      </c>
      <c r="M4" s="25">
        <v>130</v>
      </c>
      <c r="O4" s="26">
        <f>ROUNDUP($K$4/M4,0)</f>
        <v>2</v>
      </c>
    </row>
    <row r="5" spans="1:15" s="10" customFormat="1" ht="16.5" thickBot="1" x14ac:dyDescent="0.3">
      <c r="B5" s="9"/>
      <c r="C5" s="23" t="s">
        <v>10</v>
      </c>
      <c r="D5" s="19" t="s">
        <v>0</v>
      </c>
      <c r="E5" s="19" t="s">
        <v>1</v>
      </c>
      <c r="F5" s="19" t="s">
        <v>2</v>
      </c>
      <c r="G5" s="19" t="s">
        <v>3</v>
      </c>
      <c r="H5" s="19" t="s">
        <v>7</v>
      </c>
      <c r="I5" s="19" t="s">
        <v>8</v>
      </c>
      <c r="J5" s="20" t="s">
        <v>9</v>
      </c>
    </row>
    <row r="6" spans="1:15" s="10" customFormat="1" ht="16.5" thickBot="1" x14ac:dyDescent="0.3">
      <c r="B6" s="12" t="s">
        <v>10</v>
      </c>
      <c r="C6" s="41">
        <f>M1</f>
        <v>1000000</v>
      </c>
      <c r="D6" s="21">
        <v>10</v>
      </c>
      <c r="E6" s="21">
        <v>8</v>
      </c>
      <c r="F6" s="21">
        <v>7</v>
      </c>
      <c r="G6" s="21">
        <v>6</v>
      </c>
      <c r="H6" s="21">
        <v>4</v>
      </c>
      <c r="I6" s="21">
        <v>5</v>
      </c>
      <c r="J6" s="22">
        <v>6</v>
      </c>
      <c r="M6"/>
      <c r="N6"/>
      <c r="O6" s="1"/>
    </row>
    <row r="7" spans="1:15" x14ac:dyDescent="0.25">
      <c r="B7" s="9" t="s">
        <v>0</v>
      </c>
      <c r="C7" s="17">
        <v>8</v>
      </c>
      <c r="D7" s="13">
        <f>$M$1</f>
        <v>1000000</v>
      </c>
      <c r="E7" s="13">
        <v>4</v>
      </c>
      <c r="F7" s="13">
        <v>2</v>
      </c>
      <c r="G7" s="13">
        <v>5</v>
      </c>
      <c r="H7" s="13">
        <v>3</v>
      </c>
      <c r="I7" s="13">
        <v>2</v>
      </c>
      <c r="J7" s="18">
        <v>5</v>
      </c>
    </row>
    <row r="8" spans="1:15" x14ac:dyDescent="0.25">
      <c r="B8" s="9" t="s">
        <v>1</v>
      </c>
      <c r="C8" s="16">
        <v>10</v>
      </c>
      <c r="D8" s="7">
        <v>4</v>
      </c>
      <c r="E8" s="7">
        <f>$M$1</f>
        <v>1000000</v>
      </c>
      <c r="F8" s="7">
        <v>5</v>
      </c>
      <c r="G8" s="7">
        <v>2</v>
      </c>
      <c r="H8" s="7">
        <v>3</v>
      </c>
      <c r="I8" s="7">
        <v>4</v>
      </c>
      <c r="J8" s="28">
        <v>1</v>
      </c>
    </row>
    <row r="9" spans="1:15" x14ac:dyDescent="0.25">
      <c r="B9" s="9" t="s">
        <v>2</v>
      </c>
      <c r="C9" s="16">
        <v>6</v>
      </c>
      <c r="D9" s="7">
        <v>3</v>
      </c>
      <c r="E9" s="7">
        <v>4</v>
      </c>
      <c r="F9" s="7">
        <f>$M$1</f>
        <v>1000000</v>
      </c>
      <c r="G9" s="7">
        <v>2</v>
      </c>
      <c r="H9" s="7">
        <v>5</v>
      </c>
      <c r="I9" s="7">
        <v>6</v>
      </c>
      <c r="J9" s="28">
        <v>4</v>
      </c>
    </row>
    <row r="10" spans="1:15" x14ac:dyDescent="0.25">
      <c r="B10" s="9" t="s">
        <v>3</v>
      </c>
      <c r="C10" s="16">
        <v>5</v>
      </c>
      <c r="D10" s="7">
        <v>4</v>
      </c>
      <c r="E10" s="7">
        <v>3</v>
      </c>
      <c r="F10" s="7">
        <v>3</v>
      </c>
      <c r="G10" s="7">
        <f>$M$1</f>
        <v>1000000</v>
      </c>
      <c r="H10" s="7">
        <v>5</v>
      </c>
      <c r="I10" s="7">
        <v>6</v>
      </c>
      <c r="J10" s="28">
        <v>2</v>
      </c>
    </row>
    <row r="11" spans="1:15" x14ac:dyDescent="0.25">
      <c r="B11" s="9" t="s">
        <v>7</v>
      </c>
      <c r="C11" s="16">
        <v>6</v>
      </c>
      <c r="D11" s="7">
        <v>3</v>
      </c>
      <c r="E11" s="7">
        <v>1</v>
      </c>
      <c r="F11" s="7">
        <v>6</v>
      </c>
      <c r="G11" s="7">
        <v>4</v>
      </c>
      <c r="H11" s="7">
        <f>$M$1</f>
        <v>1000000</v>
      </c>
      <c r="I11" s="7">
        <v>8</v>
      </c>
      <c r="J11" s="28">
        <v>2</v>
      </c>
    </row>
    <row r="12" spans="1:15" ht="16.5" thickBot="1" x14ac:dyDescent="0.3">
      <c r="B12" s="9" t="s">
        <v>8</v>
      </c>
      <c r="C12" s="16">
        <v>7</v>
      </c>
      <c r="D12" s="7">
        <v>2</v>
      </c>
      <c r="E12" s="7">
        <v>5</v>
      </c>
      <c r="F12" s="7">
        <v>5</v>
      </c>
      <c r="G12" s="7">
        <v>7</v>
      </c>
      <c r="H12" s="7">
        <v>5</v>
      </c>
      <c r="I12" s="7">
        <f>$M$1</f>
        <v>1000000</v>
      </c>
      <c r="J12" s="28">
        <v>3</v>
      </c>
    </row>
    <row r="13" spans="1:15" ht="16.5" thickBot="1" x14ac:dyDescent="0.3">
      <c r="B13" s="9" t="s">
        <v>9</v>
      </c>
      <c r="C13" s="14">
        <v>8</v>
      </c>
      <c r="D13" s="15">
        <v>5</v>
      </c>
      <c r="E13" s="15">
        <v>2</v>
      </c>
      <c r="F13" s="15">
        <v>4</v>
      </c>
      <c r="G13" s="15">
        <v>3</v>
      </c>
      <c r="H13" s="15">
        <v>6</v>
      </c>
      <c r="I13" s="15">
        <v>5</v>
      </c>
      <c r="J13" s="29">
        <f>$M$1</f>
        <v>1000000</v>
      </c>
      <c r="K13" s="4" t="s">
        <v>21</v>
      </c>
      <c r="L13" s="5">
        <f>SUMPRODUCT(C6:J13,C17:J24)+SUMPRODUCT(C6:J13,C30:J37)</f>
        <v>0</v>
      </c>
    </row>
    <row r="14" spans="1:15" x14ac:dyDescent="0.25">
      <c r="B14" s="9"/>
      <c r="C14" s="3"/>
      <c r="D14" s="3"/>
      <c r="E14" s="3"/>
      <c r="F14" s="3"/>
      <c r="G14" s="3"/>
      <c r="H14" s="3"/>
      <c r="I14" s="3"/>
    </row>
    <row r="15" spans="1:15" x14ac:dyDescent="0.25">
      <c r="B15" s="9" t="s">
        <v>15</v>
      </c>
      <c r="D15" s="2" t="s">
        <v>4</v>
      </c>
    </row>
    <row r="16" spans="1:15" ht="16.5" thickBot="1" x14ac:dyDescent="0.3">
      <c r="B16" s="2" t="s">
        <v>19</v>
      </c>
      <c r="C16" s="10" t="s">
        <v>10</v>
      </c>
      <c r="D16" s="35" t="s">
        <v>0</v>
      </c>
      <c r="E16" s="35" t="s">
        <v>1</v>
      </c>
      <c r="F16" s="35" t="s">
        <v>2</v>
      </c>
      <c r="G16" s="35" t="s">
        <v>3</v>
      </c>
      <c r="H16" s="35" t="s">
        <v>7</v>
      </c>
      <c r="I16" s="35" t="s">
        <v>8</v>
      </c>
      <c r="J16" s="35" t="s">
        <v>9</v>
      </c>
      <c r="K16" s="35" t="s">
        <v>24</v>
      </c>
      <c r="L16" s="45" t="s">
        <v>22</v>
      </c>
    </row>
    <row r="17" spans="2:14" ht="16.5" thickBot="1" x14ac:dyDescent="0.3">
      <c r="B17" s="12" t="s">
        <v>10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6">
        <v>0</v>
      </c>
      <c r="K17" s="47">
        <f>SUM(C17:J17)</f>
        <v>0</v>
      </c>
      <c r="L17" s="64">
        <f>K17</f>
        <v>0</v>
      </c>
      <c r="M17" s="65" t="s">
        <v>6</v>
      </c>
      <c r="N17" s="66">
        <v>1</v>
      </c>
    </row>
    <row r="18" spans="2:14" x14ac:dyDescent="0.25">
      <c r="B18" s="9" t="s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6">
        <v>0</v>
      </c>
      <c r="K18" s="47">
        <f>SUM(C18:J18)</f>
        <v>0</v>
      </c>
      <c r="L18" s="67">
        <f>K18-D25</f>
        <v>0</v>
      </c>
      <c r="M18" s="68" t="s">
        <v>6</v>
      </c>
      <c r="N18" s="69">
        <v>0</v>
      </c>
    </row>
    <row r="19" spans="2:14" x14ac:dyDescent="0.25">
      <c r="B19" s="9" t="s">
        <v>1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6">
        <v>0</v>
      </c>
      <c r="K19" s="47">
        <f>SUM(C19:J19)</f>
        <v>0</v>
      </c>
      <c r="L19" s="67">
        <f>K19-E25</f>
        <v>0</v>
      </c>
      <c r="M19" s="68" t="s">
        <v>6</v>
      </c>
      <c r="N19" s="69">
        <v>0</v>
      </c>
    </row>
    <row r="20" spans="2:14" x14ac:dyDescent="0.25">
      <c r="B20" s="9" t="s">
        <v>2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6">
        <v>0</v>
      </c>
      <c r="K20" s="47">
        <f>SUM(C20:J20)</f>
        <v>0</v>
      </c>
      <c r="L20" s="67">
        <f>K20-F25</f>
        <v>0</v>
      </c>
      <c r="M20" s="68" t="s">
        <v>6</v>
      </c>
      <c r="N20" s="69">
        <v>0</v>
      </c>
    </row>
    <row r="21" spans="2:14" x14ac:dyDescent="0.25">
      <c r="B21" s="9" t="s">
        <v>3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6">
        <v>0</v>
      </c>
      <c r="K21" s="47">
        <f t="shared" ref="K21:K24" si="0">SUM(C21:J21)</f>
        <v>0</v>
      </c>
      <c r="L21" s="67">
        <f>K21-G25</f>
        <v>0</v>
      </c>
      <c r="M21" s="68" t="s">
        <v>6</v>
      </c>
      <c r="N21" s="69">
        <v>0</v>
      </c>
    </row>
    <row r="22" spans="2:14" x14ac:dyDescent="0.25">
      <c r="B22" s="9" t="s">
        <v>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6">
        <v>0</v>
      </c>
      <c r="K22" s="47">
        <f t="shared" si="0"/>
        <v>0</v>
      </c>
      <c r="L22" s="67">
        <f>K22-H25</f>
        <v>0</v>
      </c>
      <c r="M22" s="68" t="s">
        <v>6</v>
      </c>
      <c r="N22" s="69">
        <v>0</v>
      </c>
    </row>
    <row r="23" spans="2:14" x14ac:dyDescent="0.25">
      <c r="B23" s="9" t="s">
        <v>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6">
        <v>0</v>
      </c>
      <c r="K23" s="47">
        <f t="shared" si="0"/>
        <v>0</v>
      </c>
      <c r="L23" s="67">
        <f>K23-I25</f>
        <v>0</v>
      </c>
      <c r="M23" s="68" t="s">
        <v>6</v>
      </c>
      <c r="N23" s="69">
        <v>0</v>
      </c>
    </row>
    <row r="24" spans="2:14" x14ac:dyDescent="0.25">
      <c r="B24" s="9" t="s">
        <v>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47">
        <f t="shared" si="0"/>
        <v>0</v>
      </c>
      <c r="L24" s="67">
        <f>K24-J25</f>
        <v>0</v>
      </c>
      <c r="M24" s="68" t="s">
        <v>6</v>
      </c>
      <c r="N24" s="69">
        <v>0</v>
      </c>
    </row>
    <row r="25" spans="2:14" x14ac:dyDescent="0.25">
      <c r="B25" s="9" t="s">
        <v>25</v>
      </c>
      <c r="C25" s="8"/>
      <c r="D25" s="8">
        <f t="shared" ref="D25:J25" si="1">SUM(D17:D24)</f>
        <v>0</v>
      </c>
      <c r="E25" s="8">
        <f t="shared" si="1"/>
        <v>0</v>
      </c>
      <c r="F25" s="8">
        <f>SUM(F17:F24)</f>
        <v>0</v>
      </c>
      <c r="G25" s="8">
        <f t="shared" si="1"/>
        <v>0</v>
      </c>
      <c r="H25" s="8">
        <f t="shared" si="1"/>
        <v>0</v>
      </c>
      <c r="I25" s="8">
        <f t="shared" si="1"/>
        <v>0</v>
      </c>
      <c r="J25" s="8">
        <f t="shared" si="1"/>
        <v>0</v>
      </c>
    </row>
    <row r="26" spans="2:14" x14ac:dyDescent="0.25">
      <c r="B26" s="9"/>
      <c r="C26" s="11"/>
      <c r="D26" s="11"/>
      <c r="E26" s="11"/>
      <c r="F26" s="11"/>
      <c r="G26" s="11"/>
      <c r="H26" s="11"/>
      <c r="I26" s="11"/>
      <c r="J26" s="11"/>
    </row>
    <row r="27" spans="2:14" x14ac:dyDescent="0.25">
      <c r="B27" s="9"/>
      <c r="C27" s="8"/>
      <c r="D27" s="8"/>
      <c r="E27" s="8"/>
      <c r="F27" s="8"/>
      <c r="G27" s="8"/>
      <c r="H27" s="8"/>
      <c r="I27" s="8"/>
      <c r="J27" s="8"/>
    </row>
    <row r="28" spans="2:14" x14ac:dyDescent="0.25">
      <c r="B28" s="9" t="s">
        <v>15</v>
      </c>
      <c r="D28" s="2" t="s">
        <v>4</v>
      </c>
    </row>
    <row r="29" spans="2:14" ht="16.5" thickBot="1" x14ac:dyDescent="0.3">
      <c r="B29" s="2" t="s">
        <v>20</v>
      </c>
      <c r="C29" s="10" t="s">
        <v>10</v>
      </c>
      <c r="D29" s="35" t="s">
        <v>0</v>
      </c>
      <c r="E29" s="35" t="s">
        <v>1</v>
      </c>
      <c r="F29" s="35" t="s">
        <v>2</v>
      </c>
      <c r="G29" s="35" t="s">
        <v>3</v>
      </c>
      <c r="H29" s="35" t="s">
        <v>7</v>
      </c>
      <c r="I29" s="35" t="s">
        <v>8</v>
      </c>
      <c r="J29" s="35" t="s">
        <v>9</v>
      </c>
      <c r="L29" s="46" t="s">
        <v>22</v>
      </c>
    </row>
    <row r="30" spans="2:14" ht="16.5" thickBot="1" x14ac:dyDescent="0.3">
      <c r="B30" s="12" t="s">
        <v>10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47">
        <f t="shared" ref="K30:K37" si="2">SUM(C30:J30)</f>
        <v>0</v>
      </c>
      <c r="L30" s="64">
        <f>K30</f>
        <v>0</v>
      </c>
      <c r="M30" s="65" t="s">
        <v>6</v>
      </c>
      <c r="N30" s="66">
        <v>1</v>
      </c>
    </row>
    <row r="31" spans="2:14" x14ac:dyDescent="0.25">
      <c r="B31" s="9" t="s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47">
        <f t="shared" si="2"/>
        <v>0</v>
      </c>
      <c r="L31" s="67">
        <f>K31-D38</f>
        <v>0</v>
      </c>
      <c r="M31" s="68" t="s">
        <v>6</v>
      </c>
      <c r="N31" s="69">
        <v>0</v>
      </c>
    </row>
    <row r="32" spans="2:14" x14ac:dyDescent="0.25">
      <c r="B32" s="9" t="s">
        <v>1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47">
        <f t="shared" si="2"/>
        <v>0</v>
      </c>
      <c r="L32" s="67">
        <f>K32-E38</f>
        <v>0</v>
      </c>
      <c r="M32" s="68" t="s">
        <v>6</v>
      </c>
      <c r="N32" s="69">
        <v>0</v>
      </c>
    </row>
    <row r="33" spans="2:14" x14ac:dyDescent="0.25">
      <c r="B33" s="9" t="s">
        <v>2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47">
        <f t="shared" si="2"/>
        <v>0</v>
      </c>
      <c r="L33" s="67">
        <f>K33-F38</f>
        <v>0</v>
      </c>
      <c r="M33" s="68" t="s">
        <v>6</v>
      </c>
      <c r="N33" s="69">
        <v>0</v>
      </c>
    </row>
    <row r="34" spans="2:14" x14ac:dyDescent="0.25">
      <c r="B34" s="9" t="s">
        <v>3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47">
        <f t="shared" si="2"/>
        <v>0</v>
      </c>
      <c r="L34" s="67">
        <f>K34-G38</f>
        <v>0</v>
      </c>
      <c r="M34" s="68" t="s">
        <v>6</v>
      </c>
      <c r="N34" s="69">
        <v>0</v>
      </c>
    </row>
    <row r="35" spans="2:14" x14ac:dyDescent="0.25">
      <c r="B35" s="9" t="s">
        <v>7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47">
        <f t="shared" si="2"/>
        <v>0</v>
      </c>
      <c r="L35" s="67">
        <f>K35-H38</f>
        <v>0</v>
      </c>
      <c r="M35" s="68" t="s">
        <v>6</v>
      </c>
      <c r="N35" s="69">
        <v>0</v>
      </c>
    </row>
    <row r="36" spans="2:14" x14ac:dyDescent="0.25">
      <c r="B36" s="9" t="s">
        <v>8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47">
        <f t="shared" si="2"/>
        <v>0</v>
      </c>
      <c r="L36" s="67">
        <f>K36-I38</f>
        <v>0</v>
      </c>
      <c r="M36" s="68" t="s">
        <v>6</v>
      </c>
      <c r="N36" s="69">
        <v>0</v>
      </c>
    </row>
    <row r="37" spans="2:14" x14ac:dyDescent="0.25">
      <c r="B37" s="9" t="s">
        <v>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47">
        <f t="shared" si="2"/>
        <v>0</v>
      </c>
      <c r="L37" s="67">
        <f>K37-J38</f>
        <v>0</v>
      </c>
      <c r="M37" s="68" t="s">
        <v>6</v>
      </c>
      <c r="N37" s="69">
        <v>0</v>
      </c>
    </row>
    <row r="38" spans="2:14" x14ac:dyDescent="0.25">
      <c r="B38" s="9"/>
      <c r="C38" s="8"/>
      <c r="D38" s="8">
        <f t="shared" ref="D38:E38" si="3">SUM(D30:D37)</f>
        <v>0</v>
      </c>
      <c r="E38" s="8">
        <f t="shared" si="3"/>
        <v>0</v>
      </c>
      <c r="F38" s="8">
        <f>SUM(F30:F37)</f>
        <v>0</v>
      </c>
      <c r="G38" s="8">
        <f t="shared" ref="G38:J38" si="4">SUM(G30:G37)</f>
        <v>0</v>
      </c>
      <c r="H38" s="8">
        <f t="shared" si="4"/>
        <v>0</v>
      </c>
      <c r="I38" s="8">
        <f t="shared" si="4"/>
        <v>0</v>
      </c>
      <c r="J38" s="8">
        <f t="shared" si="4"/>
        <v>0</v>
      </c>
    </row>
    <row r="39" spans="2:14" ht="16.5" thickBot="1" x14ac:dyDescent="0.3">
      <c r="B39" s="9"/>
      <c r="C39" s="11"/>
      <c r="D39" s="11"/>
      <c r="E39" s="11"/>
      <c r="F39" s="11"/>
      <c r="G39" s="11"/>
      <c r="H39" s="11"/>
      <c r="I39" s="11"/>
      <c r="J39" s="11"/>
    </row>
    <row r="40" spans="2:14" x14ac:dyDescent="0.25">
      <c r="B40" s="9"/>
      <c r="C40" s="8"/>
      <c r="D40" s="8"/>
      <c r="E40" s="48" t="s">
        <v>23</v>
      </c>
      <c r="F40" s="49" t="s">
        <v>26</v>
      </c>
      <c r="G40" s="49"/>
      <c r="H40" s="50"/>
      <c r="I40" s="8"/>
      <c r="J40" s="53" t="s">
        <v>27</v>
      </c>
      <c r="K40" s="91" t="s">
        <v>36</v>
      </c>
      <c r="L40" s="74" t="s">
        <v>28</v>
      </c>
      <c r="M40" s="74" t="s">
        <v>29</v>
      </c>
      <c r="N40" s="30"/>
    </row>
    <row r="41" spans="2:14" x14ac:dyDescent="0.25">
      <c r="E41" s="51" t="s">
        <v>0</v>
      </c>
      <c r="F41" s="58">
        <f>K18+K31</f>
        <v>0</v>
      </c>
      <c r="G41" s="59" t="s">
        <v>6</v>
      </c>
      <c r="H41" s="60">
        <v>1</v>
      </c>
      <c r="J41" s="55">
        <f>D4</f>
        <v>45</v>
      </c>
      <c r="K41" s="56" t="s">
        <v>0</v>
      </c>
      <c r="L41" s="86">
        <f>J41*K18</f>
        <v>0</v>
      </c>
      <c r="M41" s="86">
        <f>J41*K31</f>
        <v>0</v>
      </c>
      <c r="N41" s="31"/>
    </row>
    <row r="42" spans="2:14" x14ac:dyDescent="0.25">
      <c r="E42" s="51" t="s">
        <v>1</v>
      </c>
      <c r="F42" s="58">
        <f t="shared" ref="F42:F47" si="5">K19+K32</f>
        <v>0</v>
      </c>
      <c r="G42" s="59" t="s">
        <v>6</v>
      </c>
      <c r="H42" s="60">
        <v>1</v>
      </c>
      <c r="J42" s="55">
        <f>E4</f>
        <v>50</v>
      </c>
      <c r="K42" s="56" t="s">
        <v>1</v>
      </c>
      <c r="L42" s="86">
        <f t="shared" ref="L42:L47" si="6">J42*K19</f>
        <v>0</v>
      </c>
      <c r="M42" s="86">
        <f t="shared" ref="M42:M47" si="7">J42*K32</f>
        <v>0</v>
      </c>
      <c r="N42" s="31"/>
    </row>
    <row r="43" spans="2:14" x14ac:dyDescent="0.25">
      <c r="E43" s="51" t="s">
        <v>2</v>
      </c>
      <c r="F43" s="58">
        <f t="shared" si="5"/>
        <v>0</v>
      </c>
      <c r="G43" s="59" t="s">
        <v>6</v>
      </c>
      <c r="H43" s="60">
        <v>1</v>
      </c>
      <c r="J43" s="55">
        <f>F4</f>
        <v>30</v>
      </c>
      <c r="K43" s="56" t="s">
        <v>2</v>
      </c>
      <c r="L43" s="86">
        <f t="shared" si="6"/>
        <v>0</v>
      </c>
      <c r="M43" s="86">
        <f t="shared" si="7"/>
        <v>0</v>
      </c>
      <c r="N43" s="31"/>
    </row>
    <row r="44" spans="2:14" x14ac:dyDescent="0.25">
      <c r="E44" s="51" t="s">
        <v>3</v>
      </c>
      <c r="F44" s="58">
        <f>K21+K34</f>
        <v>0</v>
      </c>
      <c r="G44" s="59" t="s">
        <v>6</v>
      </c>
      <c r="H44" s="60">
        <v>1</v>
      </c>
      <c r="J44" s="55">
        <f>G4</f>
        <v>20</v>
      </c>
      <c r="K44" s="56" t="s">
        <v>3</v>
      </c>
      <c r="L44" s="86">
        <f t="shared" si="6"/>
        <v>0</v>
      </c>
      <c r="M44" s="86">
        <f t="shared" si="7"/>
        <v>0</v>
      </c>
      <c r="N44" s="31"/>
    </row>
    <row r="45" spans="2:14" x14ac:dyDescent="0.25">
      <c r="E45" s="51" t="s">
        <v>7</v>
      </c>
      <c r="F45" s="58">
        <f t="shared" si="5"/>
        <v>0</v>
      </c>
      <c r="G45" s="59" t="s">
        <v>6</v>
      </c>
      <c r="H45" s="60">
        <v>1</v>
      </c>
      <c r="J45" s="55">
        <f>H4</f>
        <v>25</v>
      </c>
      <c r="K45" s="56" t="s">
        <v>7</v>
      </c>
      <c r="L45" s="86">
        <f>J45*K22</f>
        <v>0</v>
      </c>
      <c r="M45" s="86">
        <f t="shared" si="7"/>
        <v>0</v>
      </c>
      <c r="N45" s="31"/>
    </row>
    <row r="46" spans="2:14" x14ac:dyDescent="0.25">
      <c r="E46" s="51" t="s">
        <v>8</v>
      </c>
      <c r="F46" s="58">
        <f t="shared" si="5"/>
        <v>0</v>
      </c>
      <c r="G46" s="59" t="s">
        <v>6</v>
      </c>
      <c r="H46" s="60">
        <v>1</v>
      </c>
      <c r="J46" s="55">
        <f>I4</f>
        <v>35</v>
      </c>
      <c r="K46" s="56" t="s">
        <v>8</v>
      </c>
      <c r="L46" s="86">
        <f t="shared" si="6"/>
        <v>0</v>
      </c>
      <c r="M46" s="86">
        <f t="shared" si="7"/>
        <v>0</v>
      </c>
      <c r="N46" s="31"/>
    </row>
    <row r="47" spans="2:14" ht="16.5" thickBot="1" x14ac:dyDescent="0.3">
      <c r="E47" s="52" t="s">
        <v>9</v>
      </c>
      <c r="F47" s="61">
        <f t="shared" si="5"/>
        <v>0</v>
      </c>
      <c r="G47" s="62" t="s">
        <v>6</v>
      </c>
      <c r="H47" s="63">
        <v>1</v>
      </c>
      <c r="J47" s="55">
        <f>J4</f>
        <v>30</v>
      </c>
      <c r="K47" s="56" t="s">
        <v>9</v>
      </c>
      <c r="L47" s="86">
        <f t="shared" si="6"/>
        <v>0</v>
      </c>
      <c r="M47" s="86">
        <f t="shared" si="7"/>
        <v>0</v>
      </c>
      <c r="N47" s="31"/>
    </row>
    <row r="48" spans="2:14" x14ac:dyDescent="0.25">
      <c r="J48" s="98" t="s">
        <v>30</v>
      </c>
      <c r="K48" s="99"/>
      <c r="L48" s="87">
        <f>SUM(L41:L47)</f>
        <v>0</v>
      </c>
      <c r="M48" s="88">
        <f>SUM(M41:M47)</f>
        <v>0</v>
      </c>
      <c r="N48" s="31"/>
    </row>
    <row r="49" spans="1:15" x14ac:dyDescent="0.25">
      <c r="J49" s="55"/>
      <c r="K49" s="57"/>
      <c r="L49" s="84" t="s">
        <v>35</v>
      </c>
      <c r="M49" s="89" t="s">
        <v>35</v>
      </c>
      <c r="N49" s="31"/>
    </row>
    <row r="50" spans="1:15" ht="16.5" thickBot="1" x14ac:dyDescent="0.3">
      <c r="J50" s="100" t="s">
        <v>31</v>
      </c>
      <c r="K50" s="101"/>
      <c r="L50" s="85">
        <f>M4</f>
        <v>130</v>
      </c>
      <c r="M50" s="90">
        <f>M4</f>
        <v>130</v>
      </c>
      <c r="N50" s="32"/>
    </row>
    <row r="51" spans="1:15" ht="16.5" thickBot="1" x14ac:dyDescent="0.3"/>
    <row r="52" spans="1:15" x14ac:dyDescent="0.25">
      <c r="A52" s="71"/>
      <c r="B52" s="72"/>
      <c r="C52" s="73" t="s">
        <v>37</v>
      </c>
      <c r="D52" s="72"/>
      <c r="E52" s="72"/>
      <c r="F52" s="72"/>
      <c r="G52" s="72"/>
      <c r="H52" s="72"/>
      <c r="I52" s="72"/>
      <c r="J52" s="74"/>
      <c r="K52" s="54"/>
      <c r="L52" s="30"/>
      <c r="O52"/>
    </row>
    <row r="53" spans="1:15" x14ac:dyDescent="0.25">
      <c r="A53" s="55" t="s">
        <v>34</v>
      </c>
      <c r="B53" s="75" t="s">
        <v>32</v>
      </c>
      <c r="C53" s="76" t="s">
        <v>19</v>
      </c>
      <c r="D53" s="76" t="s">
        <v>0</v>
      </c>
      <c r="E53" s="76" t="s">
        <v>1</v>
      </c>
      <c r="F53" s="76" t="s">
        <v>2</v>
      </c>
      <c r="G53" s="76" t="s">
        <v>3</v>
      </c>
      <c r="H53" s="76" t="s">
        <v>7</v>
      </c>
      <c r="I53" s="76" t="s">
        <v>8</v>
      </c>
      <c r="J53" s="76" t="s">
        <v>9</v>
      </c>
      <c r="K53" s="57"/>
      <c r="L53" s="31"/>
      <c r="O53"/>
    </row>
    <row r="54" spans="1:15" x14ac:dyDescent="0.25">
      <c r="A54" s="55">
        <f>$D$1</f>
        <v>2</v>
      </c>
      <c r="B54" s="75">
        <v>4</v>
      </c>
      <c r="C54" s="76" t="s">
        <v>0</v>
      </c>
      <c r="D54" s="92">
        <f>-$M$1</f>
        <v>-1000000</v>
      </c>
      <c r="E54" s="92">
        <f>$A54+$B54+E7-$B$55+$M$1*E18-$M$1</f>
        <v>-999990</v>
      </c>
      <c r="F54" s="92">
        <f>$A54+$B54+F7-$B$56+$M$1*F18-$M$1</f>
        <v>-1000000</v>
      </c>
      <c r="G54" s="92">
        <f>$A54+$B54+G7-$B$57+$M$1*G18-$M$1</f>
        <v>-999989</v>
      </c>
      <c r="H54" s="92">
        <f>$A54+$B54+H7-$B$58+$M$1*H18-$M$1</f>
        <v>-999991</v>
      </c>
      <c r="I54" s="92">
        <f>$A54+$B54+I7-$B$59+$M$1*I18-$M$1</f>
        <v>-999992</v>
      </c>
      <c r="J54" s="92">
        <f>$A54+$B54+J7-$B$60+$M$1*J18-$M$1</f>
        <v>-999989</v>
      </c>
      <c r="K54" s="56" t="s">
        <v>35</v>
      </c>
      <c r="L54" s="77">
        <v>0</v>
      </c>
      <c r="O54"/>
    </row>
    <row r="55" spans="1:15" x14ac:dyDescent="0.25">
      <c r="A55" s="55">
        <f>$E$1</f>
        <v>4</v>
      </c>
      <c r="B55" s="75">
        <v>0</v>
      </c>
      <c r="C55" s="76" t="s">
        <v>1</v>
      </c>
      <c r="D55" s="92">
        <f>$A55+$B55+D8-$B$54+$M$1*D19-$M$1</f>
        <v>-999996</v>
      </c>
      <c r="E55" s="92">
        <f>-$M$1</f>
        <v>-1000000</v>
      </c>
      <c r="F55" s="92">
        <f>$A55+$B55+F8-$B$56+$M$1*F19-$M$1</f>
        <v>-999999</v>
      </c>
      <c r="G55" s="92">
        <f>$A55+$B55+G8-$B$57+$M$1*G19-$M$1</f>
        <v>-999994</v>
      </c>
      <c r="H55" s="92">
        <f t="shared" ref="H55:H60" si="8">$A55+$B55+H8-$B$58+$M$1*H19-$M$1</f>
        <v>-999993</v>
      </c>
      <c r="I55" s="92">
        <f t="shared" ref="I55:I60" si="9">$A55+$B55+I8-$B$59+$M$1*I19-$M$1</f>
        <v>-999992</v>
      </c>
      <c r="J55" s="92">
        <f t="shared" ref="J55:J59" si="10">$A55+$B55+J8-$B$60+$M$1*J19-$M$1</f>
        <v>-999995</v>
      </c>
      <c r="K55" s="56" t="s">
        <v>35</v>
      </c>
      <c r="L55" s="77">
        <v>0</v>
      </c>
      <c r="O55"/>
    </row>
    <row r="56" spans="1:15" x14ac:dyDescent="0.25">
      <c r="A56" s="55">
        <f>$F$1</f>
        <v>2</v>
      </c>
      <c r="B56" s="75">
        <v>8</v>
      </c>
      <c r="C56" s="76" t="s">
        <v>2</v>
      </c>
      <c r="D56" s="92">
        <f t="shared" ref="D56:D60" si="11">$A56+$B56+D9-$B$54+$M$1*D20-$M$1</f>
        <v>-999991</v>
      </c>
      <c r="E56" s="92">
        <f t="shared" ref="E56:E59" si="12">$A56+$B56+E9-$B$55+$M$1*E20-$M$1</f>
        <v>-999986</v>
      </c>
      <c r="F56" s="92">
        <f>-$M$1</f>
        <v>-1000000</v>
      </c>
      <c r="G56" s="92">
        <f>$A56+$B56+G9-$B$57+$M$1*G20-$M$1</f>
        <v>-999988</v>
      </c>
      <c r="H56" s="92">
        <f t="shared" si="8"/>
        <v>-999985</v>
      </c>
      <c r="I56" s="92">
        <f t="shared" si="9"/>
        <v>-999984</v>
      </c>
      <c r="J56" s="92">
        <f t="shared" si="10"/>
        <v>-999986</v>
      </c>
      <c r="K56" s="56" t="s">
        <v>35</v>
      </c>
      <c r="L56" s="77">
        <v>0</v>
      </c>
      <c r="O56"/>
    </row>
    <row r="57" spans="1:15" x14ac:dyDescent="0.25">
      <c r="A57" s="55">
        <f>$G$1</f>
        <v>3</v>
      </c>
      <c r="B57" s="75">
        <v>0</v>
      </c>
      <c r="C57" s="76" t="s">
        <v>3</v>
      </c>
      <c r="D57" s="92">
        <f t="shared" si="11"/>
        <v>-999997</v>
      </c>
      <c r="E57" s="92">
        <f t="shared" si="12"/>
        <v>-999994</v>
      </c>
      <c r="F57" s="92">
        <f t="shared" ref="F57:F60" si="13">$A57+$B57+F10-$B$56+$M$1*F21-$M$1</f>
        <v>-1000002</v>
      </c>
      <c r="G57" s="92">
        <f>-$M$1</f>
        <v>-1000000</v>
      </c>
      <c r="H57" s="92">
        <f t="shared" si="8"/>
        <v>-999992</v>
      </c>
      <c r="I57" s="92">
        <f t="shared" si="9"/>
        <v>-999991</v>
      </c>
      <c r="J57" s="92">
        <f t="shared" si="10"/>
        <v>-999995</v>
      </c>
      <c r="K57" s="56" t="s">
        <v>35</v>
      </c>
      <c r="L57" s="77">
        <v>0</v>
      </c>
      <c r="O57"/>
    </row>
    <row r="58" spans="1:15" x14ac:dyDescent="0.25">
      <c r="A58" s="55">
        <f>$H$1</f>
        <v>4</v>
      </c>
      <c r="B58" s="75">
        <v>0</v>
      </c>
      <c r="C58" s="76" t="s">
        <v>7</v>
      </c>
      <c r="D58" s="92">
        <f>$A58+$B58+D11-$B$54+$M$1*D22-$M$1</f>
        <v>-999997</v>
      </c>
      <c r="E58" s="92">
        <f t="shared" si="12"/>
        <v>-999995</v>
      </c>
      <c r="F58" s="92">
        <f t="shared" si="13"/>
        <v>-999998</v>
      </c>
      <c r="G58" s="92">
        <f t="shared" ref="G58:G60" si="14">$A58+$B58+G11-$B$57+$M$1*G22-$M$1</f>
        <v>-999992</v>
      </c>
      <c r="H58" s="92">
        <f>-$M$1</f>
        <v>-1000000</v>
      </c>
      <c r="I58" s="92">
        <f t="shared" si="9"/>
        <v>-999988</v>
      </c>
      <c r="J58" s="92">
        <f>$A58+$B58+J11-$B$60+$M$1*J22-$M$1</f>
        <v>-999994</v>
      </c>
      <c r="K58" s="56" t="s">
        <v>35</v>
      </c>
      <c r="L58" s="77">
        <v>0</v>
      </c>
      <c r="O58"/>
    </row>
    <row r="59" spans="1:15" x14ac:dyDescent="0.25">
      <c r="A59" s="55">
        <f>$I$1</f>
        <v>2</v>
      </c>
      <c r="B59" s="75">
        <v>0</v>
      </c>
      <c r="C59" s="76" t="s">
        <v>8</v>
      </c>
      <c r="D59" s="92">
        <f t="shared" si="11"/>
        <v>-1000000</v>
      </c>
      <c r="E59" s="92">
        <f t="shared" si="12"/>
        <v>-999993</v>
      </c>
      <c r="F59" s="92">
        <f t="shared" si="13"/>
        <v>-1000001</v>
      </c>
      <c r="G59" s="92">
        <f t="shared" si="14"/>
        <v>-999991</v>
      </c>
      <c r="H59" s="92">
        <f t="shared" si="8"/>
        <v>-999993</v>
      </c>
      <c r="I59" s="92">
        <f>-$M$1</f>
        <v>-1000000</v>
      </c>
      <c r="J59" s="92">
        <f t="shared" si="10"/>
        <v>-999995</v>
      </c>
      <c r="K59" s="56" t="s">
        <v>35</v>
      </c>
      <c r="L59" s="77">
        <v>0</v>
      </c>
      <c r="O59"/>
    </row>
    <row r="60" spans="1:15" x14ac:dyDescent="0.25">
      <c r="A60" s="55">
        <f>$J$1</f>
        <v>3</v>
      </c>
      <c r="B60" s="75">
        <v>0</v>
      </c>
      <c r="C60" s="76" t="s">
        <v>9</v>
      </c>
      <c r="D60" s="92">
        <f t="shared" si="11"/>
        <v>-999996</v>
      </c>
      <c r="E60" s="92">
        <f>$A60+$B60+E13-$B$55+$M$1*E24-$M$1</f>
        <v>-999995</v>
      </c>
      <c r="F60" s="92">
        <f t="shared" si="13"/>
        <v>-1000001</v>
      </c>
      <c r="G60" s="92">
        <f t="shared" si="14"/>
        <v>-999994</v>
      </c>
      <c r="H60" s="92">
        <f t="shared" si="8"/>
        <v>-999991</v>
      </c>
      <c r="I60" s="92">
        <f t="shared" si="9"/>
        <v>-999992</v>
      </c>
      <c r="J60" s="92">
        <f>-$M$1</f>
        <v>-1000000</v>
      </c>
      <c r="K60" s="56" t="s">
        <v>35</v>
      </c>
      <c r="L60" s="77">
        <v>0</v>
      </c>
      <c r="O60"/>
    </row>
    <row r="61" spans="1:15" x14ac:dyDescent="0.25">
      <c r="A61" s="78"/>
      <c r="B61" s="3"/>
      <c r="C61" s="3"/>
      <c r="D61" s="3"/>
      <c r="E61" s="3"/>
      <c r="F61" s="3"/>
      <c r="G61" s="3"/>
      <c r="H61" s="3"/>
      <c r="I61" s="3"/>
      <c r="J61" s="56"/>
      <c r="K61" s="56"/>
      <c r="L61" s="77"/>
      <c r="O61"/>
    </row>
    <row r="62" spans="1:15" x14ac:dyDescent="0.25">
      <c r="A62" s="55" t="s">
        <v>34</v>
      </c>
      <c r="B62" s="75" t="s">
        <v>32</v>
      </c>
      <c r="C62" s="76" t="s">
        <v>20</v>
      </c>
      <c r="D62" s="76" t="s">
        <v>0</v>
      </c>
      <c r="E62" s="76" t="s">
        <v>1</v>
      </c>
      <c r="F62" s="76" t="s">
        <v>2</v>
      </c>
      <c r="G62" s="76" t="s">
        <v>3</v>
      </c>
      <c r="H62" s="76" t="s">
        <v>7</v>
      </c>
      <c r="I62" s="76" t="s">
        <v>8</v>
      </c>
      <c r="J62" s="76" t="s">
        <v>9</v>
      </c>
      <c r="K62" s="56" t="s">
        <v>35</v>
      </c>
      <c r="L62" s="77">
        <v>0</v>
      </c>
      <c r="O62"/>
    </row>
    <row r="63" spans="1:15" x14ac:dyDescent="0.25">
      <c r="A63" s="55">
        <f>$D$1</f>
        <v>2</v>
      </c>
      <c r="B63" s="75">
        <v>0</v>
      </c>
      <c r="C63" s="76" t="s">
        <v>0</v>
      </c>
      <c r="D63" s="92">
        <f>D54</f>
        <v>-1000000</v>
      </c>
      <c r="E63" s="92">
        <f>$B63+$A63+E7-$B$64+$M$1*E31-$M$1</f>
        <v>-999999</v>
      </c>
      <c r="F63" s="92">
        <f>$B63+$A63+F7-$B$65+$M$1*F31-$M$1</f>
        <v>-999996</v>
      </c>
      <c r="G63" s="92">
        <f>$B63+$A63+G7-$B$66+$M$1*G31-$M$1</f>
        <v>-1000009</v>
      </c>
      <c r="H63" s="92">
        <f>$B63+$A63+H7-$B$67+$M$1*H31-$M$1</f>
        <v>-999995</v>
      </c>
      <c r="I63" s="92">
        <f>$B63+$A63+I7-$B$68+$M$1*I31-$M$1</f>
        <v>-999996</v>
      </c>
      <c r="J63" s="92">
        <f>$B63+$A63+J7-$B$69+$M$1*J31-$M$1</f>
        <v>-1000003</v>
      </c>
      <c r="K63" s="56" t="s">
        <v>35</v>
      </c>
      <c r="L63" s="77">
        <v>0</v>
      </c>
      <c r="O63"/>
    </row>
    <row r="64" spans="1:15" x14ac:dyDescent="0.25">
      <c r="A64" s="55">
        <f>$E$1</f>
        <v>4</v>
      </c>
      <c r="B64" s="75">
        <v>5</v>
      </c>
      <c r="C64" s="76" t="s">
        <v>1</v>
      </c>
      <c r="D64" s="92">
        <f>$B64+$A64+D8-$B$63+$M$1*D32-$M$1</f>
        <v>-999987</v>
      </c>
      <c r="E64" s="92">
        <f>E55</f>
        <v>-1000000</v>
      </c>
      <c r="F64" s="92">
        <f t="shared" ref="F64:F69" si="15">$B64+$A64+F8-$B$65+$M$1*F32-$M$1</f>
        <v>-999986</v>
      </c>
      <c r="G64" s="92">
        <f>$B64+$A64+G8-$B$66+$M$1*G32-$M$1</f>
        <v>-1000005</v>
      </c>
      <c r="H64" s="92">
        <f t="shared" ref="H64:H69" si="16">$B64+$A64+H8-$B$67+$M$1*H32-$M$1</f>
        <v>-999988</v>
      </c>
      <c r="I64" s="92">
        <f t="shared" ref="I64:I69" si="17">$B64+$A64+I8-$B$68+$M$1*I32-$M$1</f>
        <v>-999987</v>
      </c>
      <c r="J64" s="92">
        <f t="shared" ref="J64:J68" si="18">$B64+$A64+J8-$B$69+$M$1*J32-$M$1</f>
        <v>-1000000</v>
      </c>
      <c r="K64" s="56" t="s">
        <v>35</v>
      </c>
      <c r="L64" s="77">
        <v>0</v>
      </c>
      <c r="O64"/>
    </row>
    <row r="65" spans="1:15" x14ac:dyDescent="0.25">
      <c r="A65" s="55">
        <f>$F$1</f>
        <v>2</v>
      </c>
      <c r="B65" s="75">
        <v>0</v>
      </c>
      <c r="C65" s="76" t="s">
        <v>2</v>
      </c>
      <c r="D65" s="92">
        <f>$B65+$A65+D9-$B$63+$M$1*D33-$M$1</f>
        <v>-999995</v>
      </c>
      <c r="E65" s="92">
        <f>$B65+$A65+E9-$B$64+$M$1*E33-$M$1</f>
        <v>-999999</v>
      </c>
      <c r="F65" s="92">
        <f>F56</f>
        <v>-1000000</v>
      </c>
      <c r="G65" s="92">
        <f t="shared" ref="G65:G68" si="19">$B65+$A65+G9-$B$66+$M$1*G33-$M$1</f>
        <v>-1000012</v>
      </c>
      <c r="H65" s="92">
        <f>$B65+$A65+H9-$B$67+$M$1*H33-$M$1</f>
        <v>-999993</v>
      </c>
      <c r="I65" s="92">
        <f t="shared" si="17"/>
        <v>-999992</v>
      </c>
      <c r="J65" s="92">
        <f t="shared" si="18"/>
        <v>-1000004</v>
      </c>
      <c r="K65" s="56" t="s">
        <v>35</v>
      </c>
      <c r="L65" s="77">
        <v>0</v>
      </c>
      <c r="O65"/>
    </row>
    <row r="66" spans="1:15" x14ac:dyDescent="0.25">
      <c r="A66" s="55">
        <f>$G$1</f>
        <v>3</v>
      </c>
      <c r="B66" s="75">
        <v>16</v>
      </c>
      <c r="C66" s="76" t="s">
        <v>3</v>
      </c>
      <c r="D66" s="92">
        <f t="shared" ref="D66:D69" si="20">$B66+$A66+D10-$B$63+$M$1*D34-$M$1</f>
        <v>-999977</v>
      </c>
      <c r="E66" s="92">
        <f t="shared" ref="E66:E68" si="21">$B66+$A66+E10-$B$64+$M$1*E34-$M$1</f>
        <v>-999983</v>
      </c>
      <c r="F66" s="92">
        <f t="shared" si="15"/>
        <v>-999978</v>
      </c>
      <c r="G66" s="92">
        <f>G57</f>
        <v>-1000000</v>
      </c>
      <c r="H66" s="92">
        <f t="shared" si="16"/>
        <v>-999976</v>
      </c>
      <c r="I66" s="92">
        <f>$B66+$A66+I10-$B$68+$M$1*I34-$M$1</f>
        <v>-999975</v>
      </c>
      <c r="J66" s="92">
        <f>$B66+$A66+J10-$B$69+$M$1*J34-$M$1</f>
        <v>-999989</v>
      </c>
      <c r="K66" s="56" t="s">
        <v>35</v>
      </c>
      <c r="L66" s="77">
        <v>0</v>
      </c>
      <c r="O66"/>
    </row>
    <row r="67" spans="1:15" x14ac:dyDescent="0.25">
      <c r="A67" s="55">
        <f>$H$1</f>
        <v>4</v>
      </c>
      <c r="B67" s="75">
        <v>0</v>
      </c>
      <c r="C67" s="76" t="s">
        <v>7</v>
      </c>
      <c r="D67" s="92">
        <f t="shared" si="20"/>
        <v>-999993</v>
      </c>
      <c r="E67" s="92">
        <f t="shared" si="21"/>
        <v>-1000000</v>
      </c>
      <c r="F67" s="92">
        <f>$B67+$A67+F11-$B$65+$M$1*F35-$M$1</f>
        <v>-999990</v>
      </c>
      <c r="G67" s="92">
        <f t="shared" si="19"/>
        <v>-1000008</v>
      </c>
      <c r="H67" s="92">
        <f>H58</f>
        <v>-1000000</v>
      </c>
      <c r="I67" s="92">
        <f t="shared" si="17"/>
        <v>-999988</v>
      </c>
      <c r="J67" s="92">
        <f t="shared" si="18"/>
        <v>-1000004</v>
      </c>
      <c r="K67" s="56" t="s">
        <v>35</v>
      </c>
      <c r="L67" s="77">
        <v>0</v>
      </c>
      <c r="O67"/>
    </row>
    <row r="68" spans="1:15" x14ac:dyDescent="0.25">
      <c r="A68" s="55">
        <f>$I$1</f>
        <v>2</v>
      </c>
      <c r="B68" s="75">
        <v>0</v>
      </c>
      <c r="C68" s="76" t="s">
        <v>8</v>
      </c>
      <c r="D68" s="92">
        <f>$B68+$A68+D12-$B$63+$M$1*D36-$M$1</f>
        <v>-999996</v>
      </c>
      <c r="E68" s="92">
        <f t="shared" si="21"/>
        <v>-999998</v>
      </c>
      <c r="F68" s="92">
        <f t="shared" si="15"/>
        <v>-999993</v>
      </c>
      <c r="G68" s="92">
        <f t="shared" si="19"/>
        <v>-1000007</v>
      </c>
      <c r="H68" s="92">
        <f t="shared" si="16"/>
        <v>-999993</v>
      </c>
      <c r="I68" s="92">
        <f>I59</f>
        <v>-1000000</v>
      </c>
      <c r="J68" s="92">
        <f t="shared" si="18"/>
        <v>-1000005</v>
      </c>
      <c r="K68" s="56" t="s">
        <v>35</v>
      </c>
      <c r="L68" s="77">
        <v>0</v>
      </c>
      <c r="O68"/>
    </row>
    <row r="69" spans="1:15" ht="16.5" thickBot="1" x14ac:dyDescent="0.3">
      <c r="A69" s="79">
        <f>$J$1</f>
        <v>3</v>
      </c>
      <c r="B69" s="80">
        <v>10</v>
      </c>
      <c r="C69" s="81" t="s">
        <v>9</v>
      </c>
      <c r="D69" s="93">
        <f t="shared" si="20"/>
        <v>-999982</v>
      </c>
      <c r="E69" s="93">
        <f>$B69+$A69+E13-$B$64+$M$1*E37-$M$1</f>
        <v>-999990</v>
      </c>
      <c r="F69" s="93">
        <f t="shared" si="15"/>
        <v>-999983</v>
      </c>
      <c r="G69" s="93">
        <f>$B69+$A69+G13-$B$66+$M$1*G37-$M$1</f>
        <v>-1000000</v>
      </c>
      <c r="H69" s="93">
        <f t="shared" si="16"/>
        <v>-999981</v>
      </c>
      <c r="I69" s="93">
        <f t="shared" si="17"/>
        <v>-999982</v>
      </c>
      <c r="J69" s="93">
        <f>J60</f>
        <v>-1000000</v>
      </c>
      <c r="K69" s="82" t="s">
        <v>35</v>
      </c>
      <c r="L69" s="83">
        <v>0</v>
      </c>
      <c r="O69"/>
    </row>
    <row r="70" spans="1:15" x14ac:dyDescent="0.25">
      <c r="K70" s="1"/>
      <c r="L70" s="1"/>
      <c r="O70"/>
    </row>
    <row r="71" spans="1:15" x14ac:dyDescent="0.25">
      <c r="O71"/>
    </row>
  </sheetData>
  <mergeCells count="4">
    <mergeCell ref="A1:C1"/>
    <mergeCell ref="B2:B3"/>
    <mergeCell ref="J48:K48"/>
    <mergeCell ref="J50:K50"/>
  </mergeCells>
  <conditionalFormatting sqref="C17:J24">
    <cfRule type="cellIs" dxfId="5" priority="4" operator="equal">
      <formula>1</formula>
    </cfRule>
  </conditionalFormatting>
  <conditionalFormatting sqref="C30:J37">
    <cfRule type="cellIs" dxfId="4" priority="3" operator="equal">
      <formula>1</formula>
    </cfRule>
  </conditionalFormatting>
  <conditionalFormatting sqref="B54:B60">
    <cfRule type="cellIs" dxfId="3" priority="2" operator="greaterThan">
      <formula>0</formula>
    </cfRule>
  </conditionalFormatting>
  <conditionalFormatting sqref="B63:B69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VRP-TW_SEM_TW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Candida Mourao</dc:creator>
  <cp:lastModifiedBy>Maria Candida Mourao</cp:lastModifiedBy>
  <dcterms:created xsi:type="dcterms:W3CDTF">2017-10-16T20:18:02Z</dcterms:created>
  <dcterms:modified xsi:type="dcterms:W3CDTF">2018-11-12T15:08:27Z</dcterms:modified>
</cp:coreProperties>
</file>